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hames Veras\OneDrive\Escritorio\payabo\"/>
    </mc:Choice>
  </mc:AlternateContent>
  <bookViews>
    <workbookView xWindow="0" yWindow="0" windowWidth="20490" windowHeight="7155"/>
  </bookViews>
  <sheets>
    <sheet name="Hoja1" sheetId="1" r:id="rId1"/>
  </sheets>
  <definedNames>
    <definedName name="_xlnm.Print_Area" localSheetId="0">Hoja1!$A$1:$F$118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75" i="1"/>
  <c r="C76" i="1" s="1"/>
  <c r="F76" i="1" s="1"/>
  <c r="C23" i="1"/>
  <c r="C25" i="1"/>
  <c r="A88" i="1"/>
  <c r="E83" i="1"/>
  <c r="C83" i="1"/>
  <c r="F83" i="1" s="1"/>
  <c r="E82" i="1"/>
  <c r="F82" i="1"/>
  <c r="F85" i="1" s="1"/>
  <c r="A82" i="1"/>
  <c r="A83" i="1"/>
  <c r="A75" i="1"/>
  <c r="A76" i="1" s="1"/>
  <c r="A77" i="1" s="1"/>
  <c r="A70" i="1"/>
  <c r="A60" i="1"/>
  <c r="C55" i="1"/>
  <c r="F55" i="1"/>
  <c r="F57" i="1" s="1"/>
  <c r="F54" i="1"/>
  <c r="A54" i="1"/>
  <c r="A55" i="1"/>
  <c r="E77" i="1"/>
  <c r="F77" i="1" s="1"/>
  <c r="C49" i="1"/>
  <c r="F49" i="1" s="1"/>
  <c r="E75" i="1"/>
  <c r="F75" i="1" s="1"/>
  <c r="C47" i="1"/>
  <c r="F47" i="1" s="1"/>
  <c r="F51" i="1" s="1"/>
  <c r="C48" i="1"/>
  <c r="F48" i="1"/>
  <c r="A47" i="1"/>
  <c r="A48" i="1"/>
  <c r="A49" i="1"/>
  <c r="F44" i="1"/>
  <c r="F45" i="1" s="1"/>
  <c r="A44" i="1"/>
  <c r="E60" i="1"/>
  <c r="E88" i="1" s="1"/>
  <c r="F88" i="1" s="1"/>
  <c r="F90" i="1" s="1"/>
  <c r="F60" i="1"/>
  <c r="F62" i="1" s="1"/>
  <c r="C35" i="1"/>
  <c r="A35" i="1"/>
  <c r="C30" i="1"/>
  <c r="C31" i="1"/>
  <c r="F31" i="1" s="1"/>
  <c r="F32" i="1" s="1"/>
  <c r="A30" i="1"/>
  <c r="A31" i="1" s="1"/>
  <c r="F25" i="1"/>
  <c r="E76" i="1"/>
  <c r="F23" i="1"/>
  <c r="C24" i="1"/>
  <c r="A23" i="1"/>
  <c r="A24" i="1"/>
  <c r="A25" i="1"/>
  <c r="F19" i="1"/>
  <c r="F20" i="1" s="1"/>
  <c r="E70" i="1"/>
  <c r="F70" i="1"/>
  <c r="F72" i="1"/>
  <c r="A18" i="1"/>
  <c r="A19" i="1"/>
  <c r="F18" i="1"/>
  <c r="F30" i="1"/>
  <c r="F35" i="1"/>
  <c r="F37" i="1"/>
  <c r="F24" i="1"/>
  <c r="F27" i="1"/>
  <c r="F38" i="1" l="1"/>
  <c r="F79" i="1"/>
  <c r="F92" i="1" s="1"/>
  <c r="F64" i="1"/>
  <c r="F97" i="1" l="1"/>
  <c r="F100" i="1" l="1"/>
  <c r="F102" i="1"/>
  <c r="F104" i="1"/>
  <c r="F103" i="1"/>
  <c r="F105" i="1"/>
  <c r="F107" i="1"/>
  <c r="F108" i="1"/>
  <c r="F106" i="1"/>
  <c r="F101" i="1" l="1"/>
  <c r="F110" i="1" s="1"/>
  <c r="F111" i="1" s="1"/>
</calcChain>
</file>

<file path=xl/sharedStrings.xml><?xml version="1.0" encoding="utf-8"?>
<sst xmlns="http://schemas.openxmlformats.org/spreadsheetml/2006/main" count="102" uniqueCount="64">
  <si>
    <t>JUNTA DISTRITAL DON JUAN</t>
  </si>
  <si>
    <t>CONSTRUCCION ACERAS Y CONTENES BARRIO BUENOS AIRES,LA LAGUA Y SABANA PAYABO</t>
  </si>
  <si>
    <t>DON JUAN -MONTE PLATA , PROV. MONTE PLATA</t>
  </si>
  <si>
    <t>Long. de contenes</t>
  </si>
  <si>
    <t xml:space="preserve">                          Fecha: 23 Septiembre de 2025.-</t>
  </si>
  <si>
    <t>Ancho de Acera</t>
  </si>
  <si>
    <t>Don Juan ,Monte Plata., Rep. Dominicana</t>
  </si>
  <si>
    <t>No.</t>
  </si>
  <si>
    <t>Descripción</t>
  </si>
  <si>
    <t>Cantidad</t>
  </si>
  <si>
    <t>Ud</t>
  </si>
  <si>
    <t>P.U.</t>
  </si>
  <si>
    <t>Valor</t>
  </si>
  <si>
    <t>Sector Buenos Aires</t>
  </si>
  <si>
    <t>Longitud =500 ML</t>
  </si>
  <si>
    <t xml:space="preserve"> Ancho </t>
  </si>
  <si>
    <t>1 ML</t>
  </si>
  <si>
    <t>PRELIMINARES</t>
  </si>
  <si>
    <t>limpieza,Replanteo y Acondicionamiento de Terreno</t>
  </si>
  <si>
    <t>km</t>
  </si>
  <si>
    <t>Letrero en Obra</t>
  </si>
  <si>
    <t>Pa</t>
  </si>
  <si>
    <t>MOVIMIENTO DE TIERRA</t>
  </si>
  <si>
    <t>Excavacion Manual  de contenes</t>
  </si>
  <si>
    <t>Bote de Material sobrante</t>
  </si>
  <si>
    <t>Relleno Compactado bajo Aceras</t>
  </si>
  <si>
    <t>HORMIGON INDUSTRIAL  210KG/CM2</t>
  </si>
  <si>
    <t>Hormigon (Contenes)</t>
  </si>
  <si>
    <t>Ml</t>
  </si>
  <si>
    <t>Aceras de Hormigón (210 kg/cm2)</t>
  </si>
  <si>
    <t>Mt²</t>
  </si>
  <si>
    <t>MISCELANIOS</t>
  </si>
  <si>
    <t>Limpieza Final</t>
  </si>
  <si>
    <t xml:space="preserve">SUB-TOTAL </t>
  </si>
  <si>
    <t>Longitud 350 Ml</t>
  </si>
  <si>
    <t>limpieza y Replanteo</t>
  </si>
  <si>
    <t>Km</t>
  </si>
  <si>
    <t>HORMIGON  (210 kg/cm2)</t>
  </si>
  <si>
    <t>Conten en Hormigon con Ligadora 210 kg/cm2)</t>
  </si>
  <si>
    <t>Aceras de Hormigón   Violinada (210 kg/cm2) con ligadora H=0.10 mts</t>
  </si>
  <si>
    <t>Excavacion En Tierra Manual</t>
  </si>
  <si>
    <t>Relleno  Material de Mina Compactado bajo Aceras</t>
  </si>
  <si>
    <t>SUB-TOTAL GENERAL</t>
  </si>
  <si>
    <t>GASTOS GENERALES</t>
  </si>
  <si>
    <t>Dirección Técnica</t>
  </si>
  <si>
    <t>Seguros y Fianzas</t>
  </si>
  <si>
    <t>Gastos Administrativos</t>
  </si>
  <si>
    <t>Transporte</t>
  </si>
  <si>
    <t>Imprevisto (2%)</t>
  </si>
  <si>
    <t>TOTAL PRESUPUESTO:</t>
  </si>
  <si>
    <t>____________________________________________________________</t>
  </si>
  <si>
    <t>APROBADO POR:</t>
  </si>
  <si>
    <t xml:space="preserve">Lic. Lioncito Jose </t>
  </si>
  <si>
    <r>
      <t>Mt</t>
    </r>
    <r>
      <rPr>
        <vertAlign val="superscript"/>
        <sz val="10"/>
        <rFont val="Tahoma"/>
        <family val="2"/>
      </rPr>
      <t>3</t>
    </r>
  </si>
  <si>
    <t>SECCION  SABANA DE PAYABO</t>
  </si>
  <si>
    <t xml:space="preserve">                                                                                                                        Director Municipal</t>
  </si>
  <si>
    <t>SECCION  LA JAGUA</t>
  </si>
  <si>
    <t>1100 Ml</t>
  </si>
  <si>
    <t>1100 M2</t>
  </si>
  <si>
    <t>Longitud 250Ml</t>
  </si>
  <si>
    <t>Codia</t>
  </si>
  <si>
    <t xml:space="preserve">Ley 6-86 Sobre el Fondo de Pensiones de los Trabajadores de la Construcciòn. </t>
  </si>
  <si>
    <t>18% ITBIS (Norma 07-07)</t>
  </si>
  <si>
    <t>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</si>
</sst>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RD$-1C0A]#,##0.00"/>
  </numFmts>
  <fonts count="20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3"/>
      <color indexed="56"/>
      <name val="Tahoma"/>
      <family val="2"/>
    </font>
    <font>
      <b/>
      <sz val="8"/>
      <color indexed="64"/>
      <name val="Tahoma"/>
      <family val="2"/>
    </font>
    <font>
      <b/>
      <sz val="10"/>
      <color indexed="64"/>
      <name val="Tahoma"/>
      <family val="2"/>
    </font>
    <font>
      <b/>
      <sz val="9"/>
      <name val="Tahoma"/>
      <family val="2"/>
    </font>
    <font>
      <b/>
      <sz val="9"/>
      <color indexed="64"/>
      <name val="Tahoma"/>
      <family val="2"/>
    </font>
    <font>
      <sz val="10"/>
      <color indexed="64"/>
      <name val="Tahoma"/>
      <family val="2"/>
    </font>
    <font>
      <b/>
      <sz val="11"/>
      <color indexed="56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vertAlign val="superscript"/>
      <sz val="10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7" fillId="2" borderId="3" xfId="0" applyFont="1" applyFill="1" applyBorder="1"/>
    <xf numFmtId="0" fontId="18" fillId="0" borderId="0" xfId="0" applyFont="1" applyAlignment="1">
      <alignment vertical="center"/>
    </xf>
    <xf numFmtId="0" fontId="2" fillId="3" borderId="0" xfId="0" applyFont="1" applyFill="1"/>
    <xf numFmtId="2" fontId="5" fillId="2" borderId="4" xfId="0" applyNumberFormat="1" applyFont="1" applyFill="1" applyBorder="1" applyAlignment="1">
      <alignment horizontal="left"/>
    </xf>
    <xf numFmtId="2" fontId="9" fillId="2" borderId="5" xfId="0" applyNumberFormat="1" applyFont="1" applyFill="1" applyBorder="1" applyAlignment="1">
      <alignment horizontal="right"/>
    </xf>
    <xf numFmtId="2" fontId="9" fillId="2" borderId="6" xfId="0" applyNumberFormat="1" applyFont="1" applyFill="1" applyBorder="1"/>
    <xf numFmtId="2" fontId="8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/>
    <xf numFmtId="43" fontId="2" fillId="3" borderId="0" xfId="1" applyFont="1" applyFill="1" applyBorder="1"/>
    <xf numFmtId="0" fontId="2" fillId="3" borderId="0" xfId="0" applyFont="1" applyFill="1" applyAlignment="1">
      <alignment horizontal="left"/>
    </xf>
    <xf numFmtId="43" fontId="2" fillId="3" borderId="7" xfId="1" applyFont="1" applyFill="1" applyBorder="1"/>
    <xf numFmtId="4" fontId="2" fillId="3" borderId="4" xfId="0" applyNumberFormat="1" applyFont="1" applyFill="1" applyBorder="1" applyAlignment="1">
      <alignment wrapText="1"/>
    </xf>
    <xf numFmtId="0" fontId="2" fillId="3" borderId="7" xfId="0" applyFont="1" applyFill="1" applyBorder="1"/>
    <xf numFmtId="0" fontId="1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4" fontId="2" fillId="3" borderId="7" xfId="0" applyNumberFormat="1" applyFont="1" applyFill="1" applyBorder="1"/>
    <xf numFmtId="0" fontId="12" fillId="3" borderId="0" xfId="0" applyFont="1" applyFill="1" applyAlignment="1">
      <alignment horizontal="left"/>
    </xf>
    <xf numFmtId="2" fontId="2" fillId="3" borderId="0" xfId="0" applyNumberFormat="1" applyFont="1" applyFill="1" applyAlignment="1">
      <alignment horizontal="center"/>
    </xf>
    <xf numFmtId="4" fontId="11" fillId="3" borderId="7" xfId="0" applyNumberFormat="1" applyFont="1" applyFill="1" applyBorder="1"/>
    <xf numFmtId="165" fontId="10" fillId="3" borderId="7" xfId="0" applyNumberFormat="1" applyFont="1" applyFill="1" applyBorder="1"/>
    <xf numFmtId="4" fontId="14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10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vertical="center"/>
    </xf>
    <xf numFmtId="4" fontId="2" fillId="3" borderId="7" xfId="3" applyNumberFormat="1" applyFont="1" applyFill="1" applyBorder="1" applyAlignment="1">
      <alignment horizontal="center"/>
    </xf>
    <xf numFmtId="164" fontId="14" fillId="3" borderId="7" xfId="0" applyNumberFormat="1" applyFont="1" applyFill="1" applyBorder="1" applyAlignment="1">
      <alignment horizontal="center"/>
    </xf>
    <xf numFmtId="2" fontId="2" fillId="3" borderId="0" xfId="0" applyNumberFormat="1" applyFont="1" applyFill="1"/>
    <xf numFmtId="4" fontId="2" fillId="4" borderId="5" xfId="0" applyNumberFormat="1" applyFont="1" applyFill="1" applyBorder="1" applyAlignment="1">
      <alignment wrapText="1"/>
    </xf>
    <xf numFmtId="0" fontId="2" fillId="4" borderId="6" xfId="0" applyFont="1" applyFill="1" applyBorder="1"/>
    <xf numFmtId="0" fontId="15" fillId="4" borderId="6" xfId="0" applyFont="1" applyFill="1" applyBorder="1" applyAlignment="1">
      <alignment horizontal="left"/>
    </xf>
    <xf numFmtId="165" fontId="10" fillId="4" borderId="8" xfId="0" applyNumberFormat="1" applyFont="1" applyFill="1" applyBorder="1" applyAlignment="1">
      <alignment horizontal="center"/>
    </xf>
    <xf numFmtId="43" fontId="2" fillId="3" borderId="8" xfId="1" applyFont="1" applyFill="1" applyBorder="1"/>
    <xf numFmtId="164" fontId="2" fillId="3" borderId="0" xfId="0" applyNumberFormat="1" applyFont="1" applyFill="1"/>
    <xf numFmtId="4" fontId="2" fillId="3" borderId="0" xfId="0" applyNumberFormat="1" applyFont="1" applyFill="1" applyAlignment="1">
      <alignment wrapText="1"/>
    </xf>
    <xf numFmtId="0" fontId="15" fillId="3" borderId="0" xfId="0" applyFont="1" applyFill="1" applyAlignment="1">
      <alignment horizontal="left"/>
    </xf>
    <xf numFmtId="165" fontId="10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44" fontId="2" fillId="3" borderId="0" xfId="0" applyNumberFormat="1" applyFont="1" applyFill="1"/>
    <xf numFmtId="0" fontId="10" fillId="3" borderId="0" xfId="0" applyFont="1" applyFill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7" fillId="2" borderId="0" xfId="0" applyNumberFormat="1" applyFont="1" applyFill="1" applyBorder="1" applyAlignment="1">
      <alignment horizontal="left"/>
    </xf>
    <xf numFmtId="2" fontId="5" fillId="2" borderId="0" xfId="0" applyNumberFormat="1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2" fillId="3" borderId="8" xfId="0" applyFont="1" applyFill="1" applyBorder="1"/>
    <xf numFmtId="4" fontId="2" fillId="4" borderId="4" xfId="0" applyNumberFormat="1" applyFont="1" applyFill="1" applyBorder="1" applyAlignment="1">
      <alignment wrapText="1"/>
    </xf>
    <xf numFmtId="0" fontId="1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164" fontId="14" fillId="4" borderId="7" xfId="0" applyNumberFormat="1" applyFont="1" applyFill="1" applyBorder="1" applyAlignment="1">
      <alignment horizontal="center"/>
    </xf>
    <xf numFmtId="4" fontId="11" fillId="5" borderId="9" xfId="0" applyNumberFormat="1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left"/>
    </xf>
    <xf numFmtId="43" fontId="11" fillId="5" borderId="9" xfId="1" applyFont="1" applyFill="1" applyBorder="1" applyAlignment="1">
      <alignment horizontal="center"/>
    </xf>
    <xf numFmtId="4" fontId="11" fillId="3" borderId="9" xfId="0" applyNumberFormat="1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/>
    </xf>
    <xf numFmtId="43" fontId="11" fillId="3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43" fontId="11" fillId="2" borderId="9" xfId="1" applyFont="1" applyFill="1" applyBorder="1" applyAlignment="1">
      <alignment horizontal="center"/>
    </xf>
    <xf numFmtId="0" fontId="11" fillId="2" borderId="9" xfId="0" applyFont="1" applyFill="1" applyBorder="1"/>
    <xf numFmtId="2" fontId="11" fillId="2" borderId="9" xfId="0" applyNumberFormat="1" applyFont="1" applyFill="1" applyBorder="1" applyAlignment="1">
      <alignment horizontal="left"/>
    </xf>
    <xf numFmtId="0" fontId="11" fillId="3" borderId="9" xfId="0" applyFont="1" applyFill="1" applyBorder="1"/>
    <xf numFmtId="2" fontId="11" fillId="3" borderId="9" xfId="0" applyNumberFormat="1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3" fontId="2" fillId="3" borderId="9" xfId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left" wrapText="1"/>
    </xf>
    <xf numFmtId="0" fontId="2" fillId="3" borderId="9" xfId="0" applyFont="1" applyFill="1" applyBorder="1"/>
    <xf numFmtId="0" fontId="12" fillId="3" borderId="9" xfId="0" applyFont="1" applyFill="1" applyBorder="1" applyAlignment="1">
      <alignment horizontal="left"/>
    </xf>
    <xf numFmtId="2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left"/>
    </xf>
    <xf numFmtId="164" fontId="11" fillId="3" borderId="9" xfId="0" applyNumberFormat="1" applyFont="1" applyFill="1" applyBorder="1" applyAlignment="1">
      <alignment horizontal="center"/>
    </xf>
    <xf numFmtId="4" fontId="2" fillId="3" borderId="9" xfId="3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4" fontId="11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wrapText="1"/>
    </xf>
    <xf numFmtId="0" fontId="2" fillId="3" borderId="9" xfId="3" applyFont="1" applyFill="1" applyBorder="1" applyAlignment="1">
      <alignment horizontal="left"/>
    </xf>
    <xf numFmtId="164" fontId="14" fillId="3" borderId="9" xfId="0" applyNumberFormat="1" applyFont="1" applyFill="1" applyBorder="1" applyAlignment="1">
      <alignment horizontal="center"/>
    </xf>
    <xf numFmtId="4" fontId="14" fillId="3" borderId="9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left"/>
    </xf>
    <xf numFmtId="4" fontId="2" fillId="6" borderId="9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left"/>
    </xf>
    <xf numFmtId="0" fontId="11" fillId="6" borderId="9" xfId="0" applyFont="1" applyFill="1" applyBorder="1"/>
    <xf numFmtId="2" fontId="11" fillId="6" borderId="9" xfId="0" applyNumberFormat="1" applyFont="1" applyFill="1" applyBorder="1" applyAlignment="1">
      <alignment horizontal="left"/>
    </xf>
    <xf numFmtId="164" fontId="11" fillId="3" borderId="9" xfId="2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left" wrapText="1"/>
    </xf>
    <xf numFmtId="0" fontId="2" fillId="3" borderId="9" xfId="3" applyFont="1" applyFill="1" applyBorder="1" applyAlignment="1">
      <alignment horizontal="left" wrapText="1"/>
    </xf>
    <xf numFmtId="164" fontId="14" fillId="3" borderId="9" xfId="2" applyNumberFormat="1" applyFont="1" applyFill="1" applyBorder="1" applyAlignment="1">
      <alignment horizontal="center"/>
    </xf>
    <xf numFmtId="0" fontId="12" fillId="7" borderId="9" xfId="0" applyFont="1" applyFill="1" applyBorder="1" applyAlignment="1">
      <alignment horizontal="left"/>
    </xf>
    <xf numFmtId="4" fontId="2" fillId="7" borderId="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left"/>
    </xf>
    <xf numFmtId="0" fontId="11" fillId="7" borderId="9" xfId="0" applyFont="1" applyFill="1" applyBorder="1"/>
    <xf numFmtId="2" fontId="11" fillId="7" borderId="9" xfId="0" applyNumberFormat="1" applyFont="1" applyFill="1" applyBorder="1" applyAlignment="1">
      <alignment horizontal="left"/>
    </xf>
    <xf numFmtId="43" fontId="2" fillId="3" borderId="9" xfId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Border="1" applyAlignment="1">
      <alignment horizontal="right"/>
    </xf>
    <xf numFmtId="2" fontId="9" fillId="3" borderId="0" xfId="0" applyNumberFormat="1" applyFont="1" applyFill="1" applyBorder="1"/>
    <xf numFmtId="2" fontId="8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/>
    <xf numFmtId="43" fontId="11" fillId="5" borderId="9" xfId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horizontal="center" vertical="center"/>
    </xf>
    <xf numFmtId="4" fontId="10" fillId="3" borderId="9" xfId="0" applyNumberFormat="1" applyFont="1" applyFill="1" applyBorder="1" applyAlignment="1">
      <alignment horizontal="center" vertical="center"/>
    </xf>
    <xf numFmtId="4" fontId="11" fillId="4" borderId="0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10" fontId="2" fillId="3" borderId="0" xfId="0" applyNumberFormat="1" applyFont="1" applyFill="1" applyAlignment="1">
      <alignment horizontal="center" vertical="center"/>
    </xf>
    <xf numFmtId="43" fontId="2" fillId="3" borderId="9" xfId="1" applyNumberFormat="1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603250</xdr:colOff>
      <xdr:row>2</xdr:row>
      <xdr:rowOff>6350</xdr:rowOff>
    </xdr:from>
    <xdr:to>
      <xdr:col>5</xdr:col>
      <xdr:colOff>1600200</xdr:colOff>
      <xdr:row>7</xdr:row>
      <xdr:rowOff>127000</xdr:rowOff>
    </xdr:to>
    <xdr:pic>
      <xdr:nvPicPr>
        <xdr:cNvPr id="1054" name="Imagen 1">
          <a:extLst>
            <a:ext uri="{FF2B5EF4-FFF2-40B4-BE49-F238E27FC236}">
              <a16:creationId xmlns:a16="http://schemas.microsoft.com/office/drawing/2014/main" xmlns="" id="{2D34BAB4-1AE5-4EDD-FCE0-10E8BEB8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00050"/>
          <a:ext cx="9969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273050</xdr:colOff>
      <xdr:row>2</xdr:row>
      <xdr:rowOff>12700</xdr:rowOff>
    </xdr:from>
    <xdr:to>
      <xdr:col>0</xdr:col>
      <xdr:colOff>1206500</xdr:colOff>
      <xdr:row>7</xdr:row>
      <xdr:rowOff>50800</xdr:rowOff>
    </xdr:to>
    <xdr:pic>
      <xdr:nvPicPr>
        <xdr:cNvPr id="1055" name="Imagen 1">
          <a:extLst>
            <a:ext uri="{FF2B5EF4-FFF2-40B4-BE49-F238E27FC236}">
              <a16:creationId xmlns:a16="http://schemas.microsoft.com/office/drawing/2014/main" xmlns="" id="{E748D599-F247-9718-29A4-6D68DDA0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406400"/>
          <a:ext cx="9334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view="pageBreakPreview" topLeftCell="A84" zoomScale="156" zoomScaleNormal="100" zoomScaleSheetLayoutView="156" workbookViewId="0">
      <selection activeCell="B109" sqref="B109"/>
    </sheetView>
  </sheetViews>
  <sheetFormatPr baseColWidth="10" defaultColWidth="11.5" defaultRowHeight="12.75"/>
  <cols>
    <col min="1" max="1" width="18.5" style="37" bestFit="1" customWidth="1"/>
    <col min="2" max="2" width="39.875" style="5" bestFit="1" customWidth="1"/>
    <col min="3" max="3" width="11.125" style="11" customWidth="1"/>
    <col min="4" max="4" width="4.875" style="12" bestFit="1" customWidth="1"/>
    <col min="5" max="5" width="22.5" style="124" bestFit="1" customWidth="1"/>
    <col min="6" max="6" width="23" style="11" bestFit="1" customWidth="1"/>
    <col min="7" max="7" width="0.125" style="11" customWidth="1"/>
    <col min="8" max="8" width="17.875" style="5" bestFit="1" customWidth="1"/>
    <col min="9" max="9" width="15.125" style="5" bestFit="1" customWidth="1"/>
    <col min="10" max="10" width="11.5" style="5"/>
    <col min="11" max="11" width="16.125" style="5" bestFit="1" customWidth="1"/>
    <col min="12" max="16384" width="11.5" style="5"/>
  </cols>
  <sheetData>
    <row r="1" spans="1:8" ht="15">
      <c r="A1" s="1"/>
      <c r="B1" s="2"/>
      <c r="C1" s="2"/>
      <c r="D1" s="2"/>
      <c r="E1" s="117"/>
      <c r="F1" s="2"/>
      <c r="G1" s="3"/>
      <c r="H1" s="4"/>
    </row>
    <row r="2" spans="1:8" ht="16.5">
      <c r="A2" s="131" t="s">
        <v>0</v>
      </c>
      <c r="B2" s="132"/>
      <c r="C2" s="132"/>
      <c r="D2" s="132"/>
      <c r="E2" s="132"/>
      <c r="F2" s="132"/>
      <c r="G2" s="133"/>
      <c r="H2" s="4"/>
    </row>
    <row r="3" spans="1:8" ht="15">
      <c r="A3" s="104"/>
      <c r="B3" s="105"/>
      <c r="C3" s="105"/>
      <c r="D3" s="105"/>
      <c r="E3" s="105"/>
      <c r="F3" s="105"/>
      <c r="G3" s="106"/>
      <c r="H3" s="4"/>
    </row>
    <row r="4" spans="1:8" ht="15">
      <c r="A4" s="134"/>
      <c r="B4" s="135"/>
      <c r="C4" s="135"/>
      <c r="D4" s="135"/>
      <c r="E4" s="135"/>
      <c r="F4" s="135"/>
      <c r="G4" s="136"/>
      <c r="H4" s="4"/>
    </row>
    <row r="5" spans="1:8" ht="15">
      <c r="A5" s="137" t="s">
        <v>1</v>
      </c>
      <c r="B5" s="138"/>
      <c r="C5" s="138"/>
      <c r="D5" s="138"/>
      <c r="E5" s="138"/>
      <c r="F5" s="138"/>
      <c r="G5" s="139"/>
      <c r="H5" s="4"/>
    </row>
    <row r="6" spans="1:8" ht="15">
      <c r="A6" s="140" t="s">
        <v>2</v>
      </c>
      <c r="B6" s="141"/>
      <c r="C6" s="141"/>
      <c r="D6" s="141"/>
      <c r="E6" s="141"/>
      <c r="F6" s="141"/>
      <c r="G6" s="142"/>
      <c r="H6" s="4"/>
    </row>
    <row r="7" spans="1:8" ht="15">
      <c r="A7" s="143"/>
      <c r="B7" s="144"/>
      <c r="C7" s="144"/>
      <c r="D7" s="144"/>
      <c r="E7" s="144"/>
      <c r="F7" s="144"/>
      <c r="G7" s="145"/>
      <c r="H7" s="4"/>
    </row>
    <row r="8" spans="1:8">
      <c r="A8" s="6" t="s">
        <v>3</v>
      </c>
      <c r="B8" s="49" t="s">
        <v>57</v>
      </c>
      <c r="C8" s="50"/>
      <c r="D8" s="51"/>
      <c r="E8" s="118" t="s">
        <v>4</v>
      </c>
      <c r="F8" s="52"/>
      <c r="G8" s="15"/>
    </row>
    <row r="9" spans="1:8">
      <c r="A9" s="6" t="s">
        <v>5</v>
      </c>
      <c r="B9" s="49" t="s">
        <v>58</v>
      </c>
      <c r="C9" s="50"/>
      <c r="D9" s="51"/>
      <c r="E9" s="118"/>
      <c r="F9" s="52"/>
      <c r="G9" s="15"/>
    </row>
    <row r="10" spans="1:8" ht="15" thickBot="1">
      <c r="A10" s="7"/>
      <c r="B10" s="8"/>
      <c r="C10" s="9"/>
      <c r="D10" s="9"/>
      <c r="E10" s="119" t="s">
        <v>6</v>
      </c>
      <c r="F10" s="10"/>
      <c r="G10" s="53"/>
    </row>
    <row r="11" spans="1:8" ht="14.25">
      <c r="A11" s="107"/>
      <c r="B11" s="108"/>
      <c r="C11" s="109"/>
      <c r="D11" s="109"/>
      <c r="E11" s="120"/>
      <c r="F11" s="110"/>
      <c r="G11" s="15"/>
    </row>
    <row r="12" spans="1:8">
      <c r="A12" s="59" t="s">
        <v>7</v>
      </c>
      <c r="B12" s="60" t="s">
        <v>8</v>
      </c>
      <c r="C12" s="61" t="s">
        <v>9</v>
      </c>
      <c r="D12" s="60" t="s">
        <v>10</v>
      </c>
      <c r="E12" s="111" t="s">
        <v>11</v>
      </c>
      <c r="F12" s="61" t="s">
        <v>12</v>
      </c>
      <c r="G12" s="15"/>
    </row>
    <row r="13" spans="1:8">
      <c r="A13" s="62"/>
      <c r="B13" s="63"/>
      <c r="C13" s="64"/>
      <c r="D13" s="63"/>
      <c r="E13" s="112"/>
      <c r="F13" s="64"/>
      <c r="G13" s="15"/>
    </row>
    <row r="14" spans="1:8">
      <c r="A14" s="62"/>
      <c r="B14" s="65" t="s">
        <v>13</v>
      </c>
      <c r="C14" s="66"/>
      <c r="D14" s="65"/>
      <c r="E14" s="112"/>
      <c r="F14" s="64"/>
      <c r="G14" s="15"/>
    </row>
    <row r="15" spans="1:8">
      <c r="A15" s="62"/>
      <c r="B15" s="67" t="s">
        <v>14</v>
      </c>
      <c r="C15" s="67" t="s">
        <v>15</v>
      </c>
      <c r="D15" s="68" t="s">
        <v>16</v>
      </c>
      <c r="E15" s="112"/>
      <c r="F15" s="64"/>
      <c r="G15" s="15"/>
    </row>
    <row r="16" spans="1:8">
      <c r="A16" s="62"/>
      <c r="B16" s="69"/>
      <c r="C16" s="69"/>
      <c r="D16" s="70"/>
      <c r="E16" s="112"/>
      <c r="F16" s="64"/>
      <c r="G16" s="15"/>
    </row>
    <row r="17" spans="1:7">
      <c r="A17" s="62">
        <v>1</v>
      </c>
      <c r="B17" s="63" t="s">
        <v>17</v>
      </c>
      <c r="C17" s="71"/>
      <c r="D17" s="72"/>
      <c r="E17" s="103"/>
      <c r="F17" s="74"/>
      <c r="G17" s="18"/>
    </row>
    <row r="18" spans="1:7">
      <c r="A18" s="75">
        <f>A17+0.01</f>
        <v>1.01</v>
      </c>
      <c r="B18" s="76" t="s">
        <v>18</v>
      </c>
      <c r="C18" s="74">
        <v>0.5</v>
      </c>
      <c r="D18" s="72" t="s">
        <v>19</v>
      </c>
      <c r="E18" s="127">
        <v>0</v>
      </c>
      <c r="F18" s="74">
        <f>C18*E18</f>
        <v>0</v>
      </c>
      <c r="G18" s="18"/>
    </row>
    <row r="19" spans="1:7">
      <c r="A19" s="75">
        <f>A18+0.01</f>
        <v>1.02</v>
      </c>
      <c r="B19" s="77" t="s">
        <v>20</v>
      </c>
      <c r="C19" s="74">
        <v>1</v>
      </c>
      <c r="D19" s="72" t="s">
        <v>21</v>
      </c>
      <c r="E19" s="127">
        <v>0</v>
      </c>
      <c r="F19" s="74">
        <f>C19*E19</f>
        <v>0</v>
      </c>
      <c r="G19" s="18"/>
    </row>
    <row r="20" spans="1:7">
      <c r="A20" s="75"/>
      <c r="B20" s="78"/>
      <c r="C20" s="79"/>
      <c r="D20" s="80"/>
      <c r="E20" s="103"/>
      <c r="F20" s="81">
        <f>SUM(F18:F19)</f>
        <v>0</v>
      </c>
      <c r="G20" s="21"/>
    </row>
    <row r="21" spans="1:7">
      <c r="A21" s="75"/>
      <c r="B21" s="72"/>
      <c r="C21" s="73"/>
      <c r="D21" s="72"/>
      <c r="E21" s="103"/>
      <c r="F21" s="73"/>
      <c r="G21" s="13"/>
    </row>
    <row r="22" spans="1:7">
      <c r="A22" s="62">
        <v>2</v>
      </c>
      <c r="B22" s="63" t="s">
        <v>22</v>
      </c>
      <c r="C22" s="71"/>
      <c r="D22" s="72"/>
      <c r="E22" s="103"/>
      <c r="F22" s="74"/>
      <c r="G22" s="18"/>
    </row>
    <row r="23" spans="1:7" ht="14.25">
      <c r="A23" s="75">
        <f>A22+0.01</f>
        <v>2.0099999999999998</v>
      </c>
      <c r="B23" s="72" t="s">
        <v>23</v>
      </c>
      <c r="C23" s="74">
        <f>500*0.6*0.2</f>
        <v>60</v>
      </c>
      <c r="D23" s="72" t="s">
        <v>53</v>
      </c>
      <c r="E23" s="127">
        <v>0</v>
      </c>
      <c r="F23" s="74">
        <f>C23*E23</f>
        <v>0</v>
      </c>
      <c r="G23" s="18"/>
    </row>
    <row r="24" spans="1:7" ht="14.25">
      <c r="A24" s="75">
        <f>A23+0.01</f>
        <v>2.0199999999999996</v>
      </c>
      <c r="B24" s="72" t="s">
        <v>24</v>
      </c>
      <c r="C24" s="74">
        <f>C23*1.25</f>
        <v>75</v>
      </c>
      <c r="D24" s="72" t="s">
        <v>53</v>
      </c>
      <c r="E24" s="127">
        <v>0</v>
      </c>
      <c r="F24" s="74">
        <f>C24*E24</f>
        <v>0</v>
      </c>
      <c r="G24" s="18"/>
    </row>
    <row r="25" spans="1:7" ht="14.25">
      <c r="A25" s="75">
        <f>A24+0.01</f>
        <v>2.0299999999999994</v>
      </c>
      <c r="B25" s="72" t="s">
        <v>25</v>
      </c>
      <c r="C25" s="74">
        <f>500*0.15</f>
        <v>75</v>
      </c>
      <c r="D25" s="72" t="s">
        <v>53</v>
      </c>
      <c r="E25" s="127">
        <v>0</v>
      </c>
      <c r="F25" s="74">
        <f>C25*E25</f>
        <v>0</v>
      </c>
      <c r="G25" s="18"/>
    </row>
    <row r="26" spans="1:7">
      <c r="A26" s="75"/>
      <c r="B26" s="72"/>
      <c r="C26" s="74"/>
      <c r="D26" s="72"/>
      <c r="E26" s="103"/>
      <c r="F26" s="74"/>
      <c r="G26" s="18"/>
    </row>
    <row r="27" spans="1:7">
      <c r="A27" s="75"/>
      <c r="B27" s="78"/>
      <c r="C27" s="79"/>
      <c r="D27" s="80"/>
      <c r="E27" s="103"/>
      <c r="F27" s="81">
        <f>SUM(F23:F25)</f>
        <v>0</v>
      </c>
      <c r="G27" s="21"/>
    </row>
    <row r="28" spans="1:7">
      <c r="A28" s="75"/>
      <c r="B28" s="72"/>
      <c r="C28" s="73"/>
      <c r="D28" s="72"/>
      <c r="E28" s="103"/>
      <c r="F28" s="73"/>
      <c r="G28" s="13"/>
    </row>
    <row r="29" spans="1:7" ht="18.75" customHeight="1">
      <c r="A29" s="62">
        <v>3</v>
      </c>
      <c r="B29" s="63" t="s">
        <v>26</v>
      </c>
      <c r="C29" s="71"/>
      <c r="D29" s="72"/>
      <c r="E29" s="103"/>
      <c r="F29" s="74"/>
      <c r="G29" s="18"/>
    </row>
    <row r="30" spans="1:7">
      <c r="A30" s="75">
        <f>+A29+0.01</f>
        <v>3.01</v>
      </c>
      <c r="B30" s="72" t="s">
        <v>27</v>
      </c>
      <c r="C30" s="74">
        <f>C18*1000</f>
        <v>500</v>
      </c>
      <c r="D30" s="72" t="s">
        <v>28</v>
      </c>
      <c r="E30" s="127">
        <v>0</v>
      </c>
      <c r="F30" s="82">
        <f>C30*E30</f>
        <v>0</v>
      </c>
      <c r="G30" s="18"/>
    </row>
    <row r="31" spans="1:7">
      <c r="A31" s="75">
        <f>+A30+0.01</f>
        <v>3.0199999999999996</v>
      </c>
      <c r="B31" s="72" t="s">
        <v>29</v>
      </c>
      <c r="C31" s="74">
        <f>C30*1</f>
        <v>500</v>
      </c>
      <c r="D31" s="72" t="s">
        <v>30</v>
      </c>
      <c r="E31" s="127">
        <v>0</v>
      </c>
      <c r="F31" s="82">
        <f>C31*E31</f>
        <v>0</v>
      </c>
      <c r="G31" s="18"/>
    </row>
    <row r="32" spans="1:7">
      <c r="A32" s="75"/>
      <c r="B32" s="78"/>
      <c r="C32" s="74"/>
      <c r="D32" s="80"/>
      <c r="E32" s="103"/>
      <c r="F32" s="81">
        <f>SUM(F30:F31)</f>
        <v>0</v>
      </c>
      <c r="G32" s="18"/>
    </row>
    <row r="33" spans="1:7">
      <c r="A33" s="75"/>
      <c r="B33" s="78"/>
      <c r="C33" s="83"/>
      <c r="D33" s="80"/>
      <c r="E33" s="103"/>
      <c r="F33" s="84"/>
      <c r="G33" s="18"/>
    </row>
    <row r="34" spans="1:7">
      <c r="A34" s="62">
        <v>4</v>
      </c>
      <c r="B34" s="63" t="s">
        <v>31</v>
      </c>
      <c r="C34" s="71"/>
      <c r="D34" s="72"/>
      <c r="E34" s="103"/>
      <c r="F34" s="74"/>
      <c r="G34" s="18"/>
    </row>
    <row r="35" spans="1:7">
      <c r="A35" s="75">
        <f>+A34+0.01</f>
        <v>4.01</v>
      </c>
      <c r="B35" s="72" t="s">
        <v>32</v>
      </c>
      <c r="C35" s="74">
        <f>C18</f>
        <v>0.5</v>
      </c>
      <c r="D35" s="72" t="s">
        <v>19</v>
      </c>
      <c r="E35" s="127">
        <v>0</v>
      </c>
      <c r="F35" s="82">
        <f>C35*E35</f>
        <v>0</v>
      </c>
      <c r="G35" s="18"/>
    </row>
    <row r="36" spans="1:7">
      <c r="A36" s="85"/>
      <c r="B36" s="86"/>
      <c r="C36" s="74"/>
      <c r="D36" s="86"/>
      <c r="E36" s="103"/>
      <c r="F36" s="82"/>
      <c r="G36" s="18"/>
    </row>
    <row r="37" spans="1:7">
      <c r="A37" s="85"/>
      <c r="B37" s="78"/>
      <c r="C37" s="74"/>
      <c r="D37" s="80"/>
      <c r="E37" s="103"/>
      <c r="F37" s="81">
        <f>SUM(F35:F35)</f>
        <v>0</v>
      </c>
      <c r="G37" s="18"/>
    </row>
    <row r="38" spans="1:7" ht="15">
      <c r="A38" s="85"/>
      <c r="B38" s="78"/>
      <c r="C38" s="74"/>
      <c r="D38" s="80"/>
      <c r="E38" s="113" t="s">
        <v>33</v>
      </c>
      <c r="F38" s="87">
        <f>F37+F32+F27+F20</f>
        <v>0</v>
      </c>
      <c r="G38" s="18"/>
    </row>
    <row r="39" spans="1:7" ht="15">
      <c r="A39" s="85"/>
      <c r="B39" s="78"/>
      <c r="C39" s="74"/>
      <c r="D39" s="80"/>
      <c r="E39" s="113"/>
      <c r="F39" s="88"/>
      <c r="G39" s="18"/>
    </row>
    <row r="40" spans="1:7" ht="15">
      <c r="A40" s="62">
        <v>5</v>
      </c>
      <c r="B40" s="89" t="s">
        <v>54</v>
      </c>
      <c r="C40" s="90"/>
      <c r="D40" s="91"/>
      <c r="E40" s="113"/>
      <c r="F40" s="88"/>
      <c r="G40" s="18"/>
    </row>
    <row r="41" spans="1:7" ht="15">
      <c r="A41" s="85"/>
      <c r="B41" s="92" t="s">
        <v>34</v>
      </c>
      <c r="C41" s="92" t="s">
        <v>15</v>
      </c>
      <c r="D41" s="93" t="s">
        <v>16</v>
      </c>
      <c r="E41" s="113"/>
      <c r="F41" s="88"/>
      <c r="G41" s="18"/>
    </row>
    <row r="42" spans="1:7" ht="15">
      <c r="A42" s="85"/>
      <c r="B42" s="77"/>
      <c r="C42" s="77"/>
      <c r="D42" s="80"/>
      <c r="E42" s="113"/>
      <c r="F42" s="88"/>
      <c r="G42" s="18"/>
    </row>
    <row r="43" spans="1:7">
      <c r="A43" s="62">
        <v>6</v>
      </c>
      <c r="B43" s="63" t="s">
        <v>17</v>
      </c>
      <c r="C43" s="71"/>
      <c r="D43" s="72"/>
      <c r="E43" s="103"/>
      <c r="F43" s="74"/>
      <c r="G43" s="18"/>
    </row>
    <row r="44" spans="1:7">
      <c r="A44" s="75">
        <f>A43+0.01</f>
        <v>6.01</v>
      </c>
      <c r="B44" s="76" t="s">
        <v>35</v>
      </c>
      <c r="C44" s="74">
        <v>0.35</v>
      </c>
      <c r="D44" s="72" t="s">
        <v>36</v>
      </c>
      <c r="E44" s="103"/>
      <c r="F44" s="74">
        <f>C44*E44</f>
        <v>0</v>
      </c>
      <c r="G44" s="18"/>
    </row>
    <row r="45" spans="1:7">
      <c r="A45" s="75"/>
      <c r="B45" s="72"/>
      <c r="C45" s="74"/>
      <c r="D45" s="72"/>
      <c r="E45" s="103"/>
      <c r="F45" s="94">
        <f>F44</f>
        <v>0</v>
      </c>
      <c r="G45" s="18"/>
    </row>
    <row r="46" spans="1:7">
      <c r="A46" s="62">
        <v>7</v>
      </c>
      <c r="B46" s="63" t="s">
        <v>22</v>
      </c>
      <c r="C46" s="71"/>
      <c r="D46" s="72"/>
      <c r="E46" s="103"/>
      <c r="F46" s="74"/>
      <c r="G46" s="18"/>
    </row>
    <row r="47" spans="1:7" ht="14.25">
      <c r="A47" s="75">
        <f>A46+0.01</f>
        <v>7.01</v>
      </c>
      <c r="B47" s="72" t="s">
        <v>23</v>
      </c>
      <c r="C47" s="74">
        <f>350*0.45*0.2</f>
        <v>31.5</v>
      </c>
      <c r="D47" s="72" t="s">
        <v>53</v>
      </c>
      <c r="E47" s="127">
        <v>0</v>
      </c>
      <c r="F47" s="74">
        <f>C47*E47</f>
        <v>0</v>
      </c>
      <c r="G47" s="18"/>
    </row>
    <row r="48" spans="1:7" ht="14.25">
      <c r="A48" s="75">
        <f>A47+0.01</f>
        <v>7.02</v>
      </c>
      <c r="B48" s="72" t="s">
        <v>24</v>
      </c>
      <c r="C48" s="74">
        <f>C47*1.25</f>
        <v>39.375</v>
      </c>
      <c r="D48" s="72" t="s">
        <v>53</v>
      </c>
      <c r="E48" s="127">
        <v>0</v>
      </c>
      <c r="F48" s="74">
        <f>C48*E48</f>
        <v>0</v>
      </c>
      <c r="G48" s="18"/>
    </row>
    <row r="49" spans="1:7" ht="14.25">
      <c r="A49" s="75">
        <f>A48+0.01</f>
        <v>7.0299999999999994</v>
      </c>
      <c r="B49" s="72" t="s">
        <v>25</v>
      </c>
      <c r="C49" s="74">
        <f>350*1*0.1</f>
        <v>35</v>
      </c>
      <c r="D49" s="72" t="s">
        <v>53</v>
      </c>
      <c r="E49" s="127">
        <v>0</v>
      </c>
      <c r="F49" s="74">
        <f>C49*E49</f>
        <v>0</v>
      </c>
      <c r="G49" s="18"/>
    </row>
    <row r="50" spans="1:7">
      <c r="A50" s="75"/>
      <c r="B50" s="72"/>
      <c r="C50" s="74"/>
      <c r="D50" s="72"/>
      <c r="E50" s="103"/>
      <c r="F50" s="74"/>
      <c r="G50" s="18"/>
    </row>
    <row r="51" spans="1:7">
      <c r="A51" s="75"/>
      <c r="B51" s="78"/>
      <c r="C51" s="79"/>
      <c r="D51" s="80"/>
      <c r="E51" s="103"/>
      <c r="F51" s="94">
        <f>SUM(F47:F49)</f>
        <v>0</v>
      </c>
      <c r="G51" s="18"/>
    </row>
    <row r="52" spans="1:7">
      <c r="A52" s="75"/>
      <c r="B52" s="72"/>
      <c r="C52" s="73"/>
      <c r="D52" s="72"/>
      <c r="E52" s="103"/>
      <c r="F52" s="73"/>
      <c r="G52" s="18"/>
    </row>
    <row r="53" spans="1:7">
      <c r="A53" s="62">
        <v>8</v>
      </c>
      <c r="B53" s="95" t="s">
        <v>37</v>
      </c>
      <c r="C53" s="71"/>
      <c r="D53" s="72"/>
      <c r="E53" s="103"/>
      <c r="F53" s="74"/>
      <c r="G53" s="18"/>
    </row>
    <row r="54" spans="1:7">
      <c r="A54" s="75">
        <f>+A53+0.01</f>
        <v>8.01</v>
      </c>
      <c r="B54" s="76" t="s">
        <v>38</v>
      </c>
      <c r="C54" s="74">
        <v>350</v>
      </c>
      <c r="D54" s="72" t="s">
        <v>28</v>
      </c>
      <c r="E54" s="127">
        <v>0</v>
      </c>
      <c r="F54" s="82">
        <f>C54*E54</f>
        <v>0</v>
      </c>
      <c r="G54" s="18"/>
    </row>
    <row r="55" spans="1:7" ht="25.5">
      <c r="A55" s="75">
        <f>+A54+0.01</f>
        <v>8.02</v>
      </c>
      <c r="B55" s="76" t="s">
        <v>39</v>
      </c>
      <c r="C55" s="74">
        <f>C54*1</f>
        <v>350</v>
      </c>
      <c r="D55" s="72" t="s">
        <v>30</v>
      </c>
      <c r="E55" s="127">
        <v>0</v>
      </c>
      <c r="F55" s="82">
        <f>C55*E55</f>
        <v>0</v>
      </c>
      <c r="G55" s="18"/>
    </row>
    <row r="56" spans="1:7">
      <c r="A56" s="75"/>
      <c r="B56" s="86"/>
      <c r="C56" s="74"/>
      <c r="D56" s="86"/>
      <c r="E56" s="103"/>
      <c r="F56" s="82"/>
      <c r="G56" s="18"/>
    </row>
    <row r="57" spans="1:7">
      <c r="A57" s="75"/>
      <c r="B57" s="78"/>
      <c r="C57" s="74"/>
      <c r="D57" s="80"/>
      <c r="E57" s="103"/>
      <c r="F57" s="94">
        <f>SUM(F54:F55)</f>
        <v>0</v>
      </c>
      <c r="G57" s="18"/>
    </row>
    <row r="58" spans="1:7">
      <c r="A58" s="75"/>
      <c r="B58" s="78"/>
      <c r="C58" s="83"/>
      <c r="D58" s="80"/>
      <c r="E58" s="103"/>
      <c r="F58" s="84"/>
      <c r="G58" s="18"/>
    </row>
    <row r="59" spans="1:7">
      <c r="A59" s="62">
        <v>9</v>
      </c>
      <c r="B59" s="63" t="s">
        <v>31</v>
      </c>
      <c r="C59" s="71"/>
      <c r="D59" s="72"/>
      <c r="E59" s="103"/>
      <c r="F59" s="74"/>
      <c r="G59" s="18"/>
    </row>
    <row r="60" spans="1:7">
      <c r="A60" s="75">
        <f>+A59+0.01</f>
        <v>9.01</v>
      </c>
      <c r="B60" s="72" t="s">
        <v>32</v>
      </c>
      <c r="C60" s="74">
        <v>0.35</v>
      </c>
      <c r="D60" s="72" t="s">
        <v>36</v>
      </c>
      <c r="E60" s="103">
        <f>E35</f>
        <v>0</v>
      </c>
      <c r="F60" s="82">
        <f>C60*E60</f>
        <v>0</v>
      </c>
      <c r="G60" s="18"/>
    </row>
    <row r="61" spans="1:7">
      <c r="A61" s="85"/>
      <c r="B61" s="96"/>
      <c r="C61" s="74"/>
      <c r="D61" s="86"/>
      <c r="E61" s="103"/>
      <c r="F61" s="82"/>
      <c r="G61" s="18"/>
    </row>
    <row r="62" spans="1:7">
      <c r="A62" s="85"/>
      <c r="B62" s="78"/>
      <c r="C62" s="74"/>
      <c r="D62" s="80"/>
      <c r="E62" s="103"/>
      <c r="F62" s="94">
        <f>SUM(F60:F60)</f>
        <v>0</v>
      </c>
      <c r="G62" s="18"/>
    </row>
    <row r="63" spans="1:7">
      <c r="A63" s="85"/>
      <c r="B63" s="78"/>
      <c r="C63" s="83"/>
      <c r="D63" s="80"/>
      <c r="E63" s="103"/>
      <c r="F63" s="84"/>
      <c r="G63" s="18"/>
    </row>
    <row r="64" spans="1:7" ht="15">
      <c r="A64" s="85"/>
      <c r="B64" s="78"/>
      <c r="C64" s="71"/>
      <c r="D64" s="77"/>
      <c r="E64" s="113" t="s">
        <v>33</v>
      </c>
      <c r="F64" s="97">
        <f>F62+F57+F51+F45</f>
        <v>0</v>
      </c>
      <c r="G64" s="18"/>
    </row>
    <row r="65" spans="1:7" ht="15">
      <c r="A65" s="85"/>
      <c r="B65" s="78"/>
      <c r="C65" s="71"/>
      <c r="D65" s="77"/>
      <c r="E65" s="113"/>
      <c r="F65" s="88"/>
      <c r="G65" s="18"/>
    </row>
    <row r="66" spans="1:7">
      <c r="A66" s="62">
        <v>10</v>
      </c>
      <c r="B66" s="98" t="s">
        <v>56</v>
      </c>
      <c r="C66" s="99"/>
      <c r="D66" s="100"/>
      <c r="E66" s="103"/>
      <c r="F66" s="84"/>
      <c r="G66" s="18"/>
    </row>
    <row r="67" spans="1:7">
      <c r="A67" s="85"/>
      <c r="B67" s="101" t="s">
        <v>59</v>
      </c>
      <c r="C67" s="101" t="s">
        <v>15</v>
      </c>
      <c r="D67" s="102" t="s">
        <v>16</v>
      </c>
      <c r="E67" s="103"/>
      <c r="F67" s="84"/>
      <c r="G67" s="18"/>
    </row>
    <row r="68" spans="1:7">
      <c r="A68" s="62"/>
      <c r="B68" s="63"/>
      <c r="C68" s="64"/>
      <c r="D68" s="63"/>
      <c r="E68" s="112"/>
      <c r="F68" s="64"/>
      <c r="G68" s="18"/>
    </row>
    <row r="69" spans="1:7">
      <c r="A69" s="62">
        <v>11</v>
      </c>
      <c r="B69" s="63" t="s">
        <v>17</v>
      </c>
      <c r="C69" s="71"/>
      <c r="D69" s="72"/>
      <c r="E69" s="103"/>
      <c r="F69" s="74"/>
      <c r="G69" s="18"/>
    </row>
    <row r="70" spans="1:7">
      <c r="A70" s="75">
        <f>A69+0.01</f>
        <v>11.01</v>
      </c>
      <c r="B70" s="76" t="s">
        <v>35</v>
      </c>
      <c r="C70" s="74">
        <v>0.25</v>
      </c>
      <c r="D70" s="72" t="s">
        <v>36</v>
      </c>
      <c r="E70" s="103">
        <f>E18</f>
        <v>0</v>
      </c>
      <c r="F70" s="74">
        <f>C70*E70</f>
        <v>0</v>
      </c>
      <c r="G70" s="18"/>
    </row>
    <row r="71" spans="1:7">
      <c r="A71" s="75"/>
      <c r="B71" s="72"/>
      <c r="C71" s="74"/>
      <c r="D71" s="72"/>
      <c r="E71" s="103"/>
      <c r="F71" s="74"/>
      <c r="G71" s="18"/>
    </row>
    <row r="72" spans="1:7">
      <c r="A72" s="75"/>
      <c r="B72" s="78"/>
      <c r="C72" s="79"/>
      <c r="D72" s="80"/>
      <c r="E72" s="103"/>
      <c r="F72" s="81">
        <f>SUM(F70:F70)</f>
        <v>0</v>
      </c>
      <c r="G72" s="18"/>
    </row>
    <row r="73" spans="1:7">
      <c r="A73" s="75"/>
      <c r="B73" s="72"/>
      <c r="C73" s="73"/>
      <c r="D73" s="72"/>
      <c r="E73" s="103"/>
      <c r="F73" s="73"/>
      <c r="G73" s="18"/>
    </row>
    <row r="74" spans="1:7">
      <c r="A74" s="62">
        <v>12</v>
      </c>
      <c r="B74" s="63" t="s">
        <v>22</v>
      </c>
      <c r="C74" s="71"/>
      <c r="D74" s="72"/>
      <c r="E74" s="103"/>
      <c r="F74" s="74"/>
      <c r="G74" s="18"/>
    </row>
    <row r="75" spans="1:7" ht="14.25">
      <c r="A75" s="75">
        <f>A74+0.01</f>
        <v>12.01</v>
      </c>
      <c r="B75" s="72" t="s">
        <v>40</v>
      </c>
      <c r="C75" s="74">
        <f>250*0.45*0.2</f>
        <v>22.5</v>
      </c>
      <c r="D75" s="72" t="s">
        <v>53</v>
      </c>
      <c r="E75" s="103">
        <f>E47</f>
        <v>0</v>
      </c>
      <c r="F75" s="74">
        <f>C75*E75</f>
        <v>0</v>
      </c>
      <c r="G75" s="18"/>
    </row>
    <row r="76" spans="1:7" ht="14.25">
      <c r="A76" s="75">
        <f>A75+0.01</f>
        <v>12.02</v>
      </c>
      <c r="B76" s="72" t="s">
        <v>24</v>
      </c>
      <c r="C76" s="74">
        <f>C75*1.25</f>
        <v>28.125</v>
      </c>
      <c r="D76" s="72" t="s">
        <v>53</v>
      </c>
      <c r="E76" s="103">
        <f>E48</f>
        <v>0</v>
      </c>
      <c r="F76" s="74">
        <f>C76*E76</f>
        <v>0</v>
      </c>
      <c r="G76" s="18"/>
    </row>
    <row r="77" spans="1:7" ht="14.25">
      <c r="A77" s="75">
        <f>A76+0.01</f>
        <v>12.03</v>
      </c>
      <c r="B77" s="76" t="s">
        <v>41</v>
      </c>
      <c r="C77" s="74">
        <f>250*1*0.1</f>
        <v>25</v>
      </c>
      <c r="D77" s="72" t="s">
        <v>53</v>
      </c>
      <c r="E77" s="103">
        <f>E49</f>
        <v>0</v>
      </c>
      <c r="F77" s="74">
        <f>C77*E77</f>
        <v>0</v>
      </c>
      <c r="G77" s="18"/>
    </row>
    <row r="78" spans="1:7">
      <c r="A78" s="75"/>
      <c r="B78" s="72"/>
      <c r="C78" s="74"/>
      <c r="D78" s="72"/>
      <c r="E78" s="103"/>
      <c r="F78" s="74"/>
      <c r="G78" s="18"/>
    </row>
    <row r="79" spans="1:7">
      <c r="A79" s="75"/>
      <c r="B79" s="78"/>
      <c r="C79" s="79"/>
      <c r="D79" s="80"/>
      <c r="E79" s="103"/>
      <c r="F79" s="81">
        <f>SUM(F75:F77)</f>
        <v>0</v>
      </c>
      <c r="G79" s="18"/>
    </row>
    <row r="80" spans="1:7">
      <c r="A80" s="75"/>
      <c r="B80" s="72"/>
      <c r="C80" s="73"/>
      <c r="D80" s="72"/>
      <c r="E80" s="103"/>
      <c r="F80" s="73"/>
      <c r="G80" s="18"/>
    </row>
    <row r="81" spans="1:7">
      <c r="A81" s="62">
        <v>13</v>
      </c>
      <c r="B81" s="63" t="s">
        <v>37</v>
      </c>
      <c r="C81" s="71"/>
      <c r="D81" s="72"/>
      <c r="E81" s="103"/>
      <c r="F81" s="74"/>
      <c r="G81" s="18"/>
    </row>
    <row r="82" spans="1:7">
      <c r="A82" s="75">
        <f>+A81+0.01</f>
        <v>13.01</v>
      </c>
      <c r="B82" s="72" t="s">
        <v>38</v>
      </c>
      <c r="C82" s="74">
        <v>250</v>
      </c>
      <c r="D82" s="72" t="s">
        <v>28</v>
      </c>
      <c r="E82" s="103">
        <f>E54</f>
        <v>0</v>
      </c>
      <c r="F82" s="82">
        <f>C82*E82</f>
        <v>0</v>
      </c>
      <c r="G82" s="18"/>
    </row>
    <row r="83" spans="1:7" ht="25.5">
      <c r="A83" s="75">
        <f>+A82+0.01</f>
        <v>13.02</v>
      </c>
      <c r="B83" s="76" t="s">
        <v>39</v>
      </c>
      <c r="C83" s="74">
        <f>C82*1</f>
        <v>250</v>
      </c>
      <c r="D83" s="72" t="s">
        <v>30</v>
      </c>
      <c r="E83" s="103">
        <f>E55</f>
        <v>0</v>
      </c>
      <c r="F83" s="82">
        <f>C83*E83</f>
        <v>0</v>
      </c>
      <c r="G83" s="18"/>
    </row>
    <row r="84" spans="1:7">
      <c r="A84" s="75"/>
      <c r="B84" s="86"/>
      <c r="C84" s="74"/>
      <c r="D84" s="86"/>
      <c r="E84" s="103"/>
      <c r="F84" s="82"/>
      <c r="G84" s="18"/>
    </row>
    <row r="85" spans="1:7">
      <c r="A85" s="75"/>
      <c r="B85" s="78"/>
      <c r="C85" s="74"/>
      <c r="D85" s="80"/>
      <c r="E85" s="103"/>
      <c r="F85" s="81">
        <f>SUM(F82:F83)</f>
        <v>0</v>
      </c>
      <c r="G85" s="18"/>
    </row>
    <row r="86" spans="1:7">
      <c r="A86" s="75"/>
      <c r="B86" s="78"/>
      <c r="C86" s="83"/>
      <c r="D86" s="80"/>
      <c r="E86" s="103"/>
      <c r="F86" s="84"/>
      <c r="G86" s="18"/>
    </row>
    <row r="87" spans="1:7">
      <c r="A87" s="62">
        <v>14</v>
      </c>
      <c r="B87" s="63" t="s">
        <v>31</v>
      </c>
      <c r="C87" s="71"/>
      <c r="D87" s="72"/>
      <c r="E87" s="103"/>
      <c r="F87" s="74"/>
      <c r="G87" s="18"/>
    </row>
    <row r="88" spans="1:7">
      <c r="A88" s="75">
        <f>+A87+0.01</f>
        <v>14.01</v>
      </c>
      <c r="B88" s="72" t="s">
        <v>32</v>
      </c>
      <c r="C88" s="74">
        <v>0.25</v>
      </c>
      <c r="D88" s="72" t="s">
        <v>36</v>
      </c>
      <c r="E88" s="103">
        <f>E60</f>
        <v>0</v>
      </c>
      <c r="F88" s="82">
        <f>C88*E88</f>
        <v>0</v>
      </c>
      <c r="G88" s="18"/>
    </row>
    <row r="89" spans="1:7">
      <c r="A89" s="85"/>
      <c r="B89" s="86"/>
      <c r="C89" s="74"/>
      <c r="D89" s="86"/>
      <c r="E89" s="103"/>
      <c r="F89" s="82"/>
      <c r="G89" s="18"/>
    </row>
    <row r="90" spans="1:7">
      <c r="A90" s="85"/>
      <c r="B90" s="78"/>
      <c r="C90" s="74"/>
      <c r="D90" s="80"/>
      <c r="E90" s="103"/>
      <c r="F90" s="81">
        <f>SUM(F88:F88)</f>
        <v>0</v>
      </c>
      <c r="G90" s="18"/>
    </row>
    <row r="91" spans="1:7">
      <c r="A91" s="85"/>
      <c r="B91" s="78"/>
      <c r="C91" s="83"/>
      <c r="D91" s="80"/>
      <c r="E91" s="103"/>
      <c r="F91" s="84"/>
      <c r="G91" s="18"/>
    </row>
    <row r="92" spans="1:7" ht="15">
      <c r="A92" s="85"/>
      <c r="B92" s="78"/>
      <c r="C92" s="71"/>
      <c r="D92" s="77"/>
      <c r="E92" s="113" t="s">
        <v>33</v>
      </c>
      <c r="F92" s="87">
        <f>+F72+F79+F85+F90</f>
        <v>0</v>
      </c>
      <c r="G92" s="18"/>
    </row>
    <row r="93" spans="1:7">
      <c r="A93" s="85"/>
      <c r="B93" s="78"/>
      <c r="C93" s="74"/>
      <c r="D93" s="80"/>
      <c r="E93" s="103"/>
      <c r="F93" s="84"/>
      <c r="G93" s="18"/>
    </row>
    <row r="94" spans="1:7">
      <c r="A94" s="85"/>
      <c r="B94" s="78"/>
      <c r="C94" s="74"/>
      <c r="D94" s="80"/>
      <c r="E94" s="103"/>
      <c r="F94" s="84"/>
      <c r="G94" s="18"/>
    </row>
    <row r="95" spans="1:7">
      <c r="A95" s="85"/>
      <c r="B95" s="78"/>
      <c r="C95" s="74"/>
      <c r="D95" s="80"/>
      <c r="E95" s="103"/>
      <c r="F95" s="84"/>
      <c r="G95" s="18"/>
    </row>
    <row r="96" spans="1:7">
      <c r="A96" s="85"/>
      <c r="B96" s="78"/>
      <c r="C96" s="83"/>
      <c r="D96" s="80"/>
      <c r="E96" s="103"/>
      <c r="F96" s="84"/>
      <c r="G96" s="18"/>
    </row>
    <row r="97" spans="1:9" ht="15">
      <c r="A97" s="54"/>
      <c r="B97" s="55"/>
      <c r="C97" s="56"/>
      <c r="D97" s="57"/>
      <c r="E97" s="114" t="s">
        <v>42</v>
      </c>
      <c r="F97" s="58">
        <f>F92+F64+F38</f>
        <v>0</v>
      </c>
      <c r="G97" s="22"/>
    </row>
    <row r="98" spans="1:9" ht="15">
      <c r="A98" s="14"/>
      <c r="B98" s="19"/>
      <c r="C98" s="17"/>
      <c r="D98" s="5"/>
      <c r="E98" s="115"/>
      <c r="F98" s="23"/>
      <c r="G98" s="13"/>
    </row>
    <row r="99" spans="1:9">
      <c r="A99" s="14"/>
      <c r="B99" s="16" t="s">
        <v>43</v>
      </c>
      <c r="C99" s="20"/>
      <c r="D99" s="20"/>
      <c r="E99" s="116"/>
      <c r="F99" s="24"/>
      <c r="G99" s="13"/>
    </row>
    <row r="100" spans="1:9">
      <c r="A100" s="14"/>
      <c r="B100" s="25" t="s">
        <v>44</v>
      </c>
      <c r="C100" s="26">
        <v>0.1</v>
      </c>
      <c r="D100" s="27"/>
      <c r="E100" s="121"/>
      <c r="F100" s="28">
        <f>F97*C100</f>
        <v>0</v>
      </c>
      <c r="G100" s="13"/>
    </row>
    <row r="101" spans="1:9">
      <c r="A101" s="14"/>
      <c r="B101" s="25" t="s">
        <v>62</v>
      </c>
      <c r="C101" s="26">
        <v>0.18</v>
      </c>
      <c r="D101" s="27"/>
      <c r="E101" s="121"/>
      <c r="F101" s="28">
        <f>F100*C101</f>
        <v>0</v>
      </c>
      <c r="G101" s="13"/>
    </row>
    <row r="102" spans="1:9">
      <c r="A102" s="14"/>
      <c r="B102" s="25" t="s">
        <v>45</v>
      </c>
      <c r="C102" s="26">
        <v>0.02</v>
      </c>
      <c r="D102" s="27"/>
      <c r="E102" s="121"/>
      <c r="F102" s="28">
        <f>F97*C102</f>
        <v>0</v>
      </c>
      <c r="G102" s="13"/>
    </row>
    <row r="103" spans="1:9">
      <c r="A103" s="14"/>
      <c r="B103" s="25" t="s">
        <v>46</v>
      </c>
      <c r="C103" s="26">
        <v>2.75E-2</v>
      </c>
      <c r="D103" s="27"/>
      <c r="E103" s="121"/>
      <c r="F103" s="28">
        <f>F97*C103</f>
        <v>0</v>
      </c>
      <c r="G103" s="13"/>
    </row>
    <row r="104" spans="1:9">
      <c r="A104" s="14"/>
      <c r="B104" s="25" t="s">
        <v>47</v>
      </c>
      <c r="C104" s="26">
        <v>1.4999999999999999E-2</v>
      </c>
      <c r="D104" s="27"/>
      <c r="E104" s="121"/>
      <c r="F104" s="28">
        <f>F97*C104</f>
        <v>0</v>
      </c>
      <c r="G104" s="13"/>
    </row>
    <row r="105" spans="1:9" ht="25.5">
      <c r="A105" s="14"/>
      <c r="B105" s="125" t="s">
        <v>61</v>
      </c>
      <c r="C105" s="126">
        <v>0.01</v>
      </c>
      <c r="D105" s="27"/>
      <c r="E105" s="121"/>
      <c r="F105" s="28">
        <f>F97*C105</f>
        <v>0</v>
      </c>
      <c r="G105" s="13"/>
    </row>
    <row r="106" spans="1:9">
      <c r="A106" s="14"/>
      <c r="B106" s="125" t="s">
        <v>60</v>
      </c>
      <c r="C106" s="126">
        <v>1E-3</v>
      </c>
      <c r="D106" s="27"/>
      <c r="E106" s="121"/>
      <c r="F106" s="28">
        <f>F97*C106</f>
        <v>0</v>
      </c>
      <c r="G106" s="13"/>
    </row>
    <row r="107" spans="1:9">
      <c r="A107" s="14"/>
      <c r="B107" s="25" t="s">
        <v>48</v>
      </c>
      <c r="C107" s="26">
        <v>0.02</v>
      </c>
      <c r="D107" s="27"/>
      <c r="E107" s="121"/>
      <c r="F107" s="28">
        <f>F97*C107</f>
        <v>0</v>
      </c>
      <c r="G107" s="13"/>
    </row>
    <row r="108" spans="1:9">
      <c r="A108" s="14"/>
      <c r="B108" s="27" t="s">
        <v>63</v>
      </c>
      <c r="C108" s="26">
        <v>0.05</v>
      </c>
      <c r="D108" s="27"/>
      <c r="E108" s="121"/>
      <c r="F108" s="28">
        <f>F97*C108</f>
        <v>0</v>
      </c>
      <c r="G108" s="13"/>
    </row>
    <row r="109" spans="1:9">
      <c r="A109" s="14"/>
      <c r="B109" s="27"/>
      <c r="C109" s="26"/>
      <c r="D109" s="27"/>
      <c r="E109" s="121"/>
      <c r="F109" s="28"/>
      <c r="G109" s="13"/>
    </row>
    <row r="110" spans="1:9" ht="14.25">
      <c r="A110" s="14"/>
      <c r="B110" s="20"/>
      <c r="C110" s="20"/>
      <c r="D110" s="20"/>
      <c r="E110" s="116"/>
      <c r="F110" s="29">
        <f>SUM(F100:F108)</f>
        <v>0</v>
      </c>
      <c r="G110" s="13">
        <v>274472.46778000001</v>
      </c>
      <c r="I110" s="30"/>
    </row>
    <row r="111" spans="1:9" ht="15.75" thickBot="1">
      <c r="A111" s="31"/>
      <c r="B111" s="32"/>
      <c r="C111" s="32"/>
      <c r="D111" s="33"/>
      <c r="E111" s="122" t="s">
        <v>49</v>
      </c>
      <c r="F111" s="34">
        <f>F97+F110</f>
        <v>0</v>
      </c>
      <c r="G111" s="35"/>
      <c r="I111" s="36"/>
    </row>
    <row r="112" spans="1:9" ht="15">
      <c r="C112" s="5"/>
      <c r="D112" s="38"/>
      <c r="E112" s="123"/>
      <c r="F112" s="39"/>
      <c r="I112" s="36"/>
    </row>
    <row r="113" spans="3:9" ht="15">
      <c r="C113" s="5"/>
      <c r="D113" s="38"/>
      <c r="E113" s="123"/>
      <c r="F113" s="39"/>
      <c r="I113" s="36"/>
    </row>
    <row r="115" spans="3:9" ht="14.25">
      <c r="C115" s="40" t="s">
        <v>50</v>
      </c>
      <c r="H115" s="41"/>
    </row>
    <row r="116" spans="3:9" ht="15">
      <c r="C116" s="42"/>
      <c r="D116" s="43" t="s">
        <v>51</v>
      </c>
      <c r="E116" s="121"/>
    </row>
    <row r="117" spans="3:9" ht="15">
      <c r="C117" s="42"/>
      <c r="D117" s="43" t="s">
        <v>52</v>
      </c>
      <c r="E117" s="121"/>
    </row>
    <row r="118" spans="3:9" ht="14.45" customHeight="1">
      <c r="C118" s="44" t="s">
        <v>55</v>
      </c>
      <c r="D118" s="5"/>
      <c r="E118" s="121"/>
    </row>
    <row r="134" spans="2:5" ht="15">
      <c r="B134" s="45"/>
      <c r="C134" s="45"/>
      <c r="D134" s="45"/>
      <c r="E134" s="46"/>
    </row>
    <row r="135" spans="2:5" ht="15">
      <c r="B135" s="45"/>
      <c r="C135" s="128"/>
      <c r="D135" s="128"/>
      <c r="E135" s="128"/>
    </row>
    <row r="136" spans="2:5" ht="15">
      <c r="B136" s="45"/>
      <c r="C136" s="129"/>
      <c r="D136" s="129"/>
      <c r="E136" s="129"/>
    </row>
    <row r="137" spans="2:5" ht="15">
      <c r="B137" s="47"/>
      <c r="C137" s="130"/>
      <c r="D137" s="130"/>
      <c r="E137" s="130"/>
    </row>
    <row r="138" spans="2:5" ht="15">
      <c r="B138" s="45"/>
      <c r="C138" s="45"/>
      <c r="D138" s="45"/>
      <c r="E138" s="45"/>
    </row>
    <row r="139" spans="2:5">
      <c r="B139" s="48"/>
      <c r="C139" s="48"/>
      <c r="D139" s="48"/>
      <c r="E139" s="48"/>
    </row>
  </sheetData>
  <mergeCells count="8">
    <mergeCell ref="C135:E135"/>
    <mergeCell ref="C136:E136"/>
    <mergeCell ref="C137:E137"/>
    <mergeCell ref="A2:G2"/>
    <mergeCell ref="A4:G4"/>
    <mergeCell ref="A5:G5"/>
    <mergeCell ref="A6:G6"/>
    <mergeCell ref="A7:G7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Starlin Israel Luna Pujols</dc:creator>
  <cp:lastModifiedBy>Radhames Veras</cp:lastModifiedBy>
  <dcterms:created xsi:type="dcterms:W3CDTF">2025-10-01T00:22:25Z</dcterms:created>
  <dcterms:modified xsi:type="dcterms:W3CDTF">2025-10-29T14:17:29Z</dcterms:modified>
</cp:coreProperties>
</file>